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oger\Downloads\"/>
    </mc:Choice>
  </mc:AlternateContent>
  <xr:revisionPtr revIDLastSave="0" documentId="13_ncr:1_{F81DFBC5-79BB-4C41-A47B-338F473C817A}" xr6:coauthVersionLast="47" xr6:coauthVersionMax="47" xr10:uidLastSave="{00000000-0000-0000-0000-000000000000}"/>
  <bookViews>
    <workbookView xWindow="30510" yWindow="1650" windowWidth="19200" windowHeight="14550" xr2:uid="{00000000-000D-0000-FFFF-FFFF00000000}"/>
  </bookViews>
  <sheets>
    <sheet name="W&amp;B" sheetId="1" r:id="rId1"/>
    <sheet name="Mo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D6" i="1"/>
  <c r="D11" i="1" s="1"/>
  <c r="C7" i="1"/>
  <c r="C6" i="1" l="1"/>
  <c r="G11" i="1" l="1"/>
  <c r="C8" i="1"/>
</calcChain>
</file>

<file path=xl/sharedStrings.xml><?xml version="1.0" encoding="utf-8"?>
<sst xmlns="http://schemas.openxmlformats.org/spreadsheetml/2006/main" count="32" uniqueCount="30">
  <si>
    <t>Utført av:</t>
  </si>
  <si>
    <t>Signatur:</t>
  </si>
  <si>
    <t>V.hjul</t>
  </si>
  <si>
    <t>H.hjul</t>
  </si>
  <si>
    <t>Pilot</t>
  </si>
  <si>
    <t>Passasjer</t>
  </si>
  <si>
    <t>Bagasje</t>
  </si>
  <si>
    <t>Totalvekt</t>
  </si>
  <si>
    <t>Tomvekt</t>
  </si>
  <si>
    <t>Nyttelast</t>
  </si>
  <si>
    <t>Hovedhjul</t>
  </si>
  <si>
    <t>Bensin</t>
  </si>
  <si>
    <t>Pilot &amp; passasjer (pax)</t>
  </si>
  <si>
    <t>TP</t>
  </si>
  <si>
    <t>Bensin ltr</t>
  </si>
  <si>
    <t>Momentarm fra datum (cm):</t>
  </si>
  <si>
    <t>Fremre</t>
  </si>
  <si>
    <t>Bakre</t>
  </si>
  <si>
    <t>Resultat</t>
  </si>
  <si>
    <t>MTOM</t>
  </si>
  <si>
    <t>Type: WT-9 Dynamic</t>
  </si>
  <si>
    <t>Nesehjul</t>
  </si>
  <si>
    <t>Nesehjul (minus foran RP)</t>
  </si>
  <si>
    <t>Referanse fra datum (cm)</t>
  </si>
  <si>
    <t>WB for LN-Y--</t>
  </si>
  <si>
    <t>Egenvekt bensin 95 mogas</t>
  </si>
  <si>
    <t>TP plassering %MAC</t>
  </si>
  <si>
    <t>Last: Mal</t>
  </si>
  <si>
    <t>Momentarmene og MTOM settes i neste faneark.</t>
  </si>
  <si>
    <t>Dato: 01NOV24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</si>
</sst>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27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2" borderId="10" xfId="0" applyFill="1" applyBorder="1"/>
    <xf numFmtId="0" fontId="0" fillId="3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/>
    <xf numFmtId="0" fontId="0" fillId="7" borderId="3" xfId="0" applyFill="1" applyBorder="1" applyAlignment="1">
      <alignment horizontal="center"/>
    </xf>
    <xf numFmtId="0" fontId="0" fillId="10" borderId="4" xfId="0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1" borderId="2" xfId="0" applyFill="1" applyBorder="1" applyAlignment="1">
      <alignment horizontal="center" vertical="top"/>
    </xf>
    <xf numFmtId="164" fontId="1" fillId="3" borderId="3" xfId="0" applyNumberFormat="1" applyFont="1" applyFill="1" applyBorder="1" applyAlignment="1">
      <alignment horizontal="center"/>
    </xf>
    <xf numFmtId="164" fontId="0" fillId="9" borderId="16" xfId="0" applyNumberFormat="1" applyFill="1" applyBorder="1"/>
    <xf numFmtId="164" fontId="0" fillId="9" borderId="12" xfId="0" applyNumberFormat="1" applyFill="1" applyBorder="1"/>
    <xf numFmtId="164" fontId="0" fillId="0" borderId="4" xfId="0" applyNumberFormat="1" applyBorder="1"/>
    <xf numFmtId="164" fontId="0" fillId="11" borderId="16" xfId="0" applyNumberFormat="1" applyFill="1" applyBorder="1"/>
    <xf numFmtId="164" fontId="0" fillId="11" borderId="12" xfId="0" applyNumberFormat="1" applyFill="1" applyBorder="1"/>
    <xf numFmtId="1" fontId="0" fillId="0" borderId="0" xfId="0" applyNumberFormat="1"/>
    <xf numFmtId="0" fontId="0" fillId="12" borderId="19" xfId="0" applyFill="1" applyBorder="1"/>
    <xf numFmtId="0" fontId="0" fillId="12" borderId="20" xfId="0" applyFill="1" applyBorder="1"/>
    <xf numFmtId="0" fontId="0" fillId="12" borderId="20" xfId="0" applyFill="1" applyBorder="1" applyAlignment="1">
      <alignment horizontal="left"/>
    </xf>
    <xf numFmtId="0" fontId="0" fillId="12" borderId="21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3" xfId="0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26" xfId="0" applyFill="1" applyBorder="1"/>
    <xf numFmtId="0" fontId="0" fillId="0" borderId="30" xfId="0" applyBorder="1"/>
    <xf numFmtId="0" fontId="0" fillId="0" borderId="31" xfId="0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4" borderId="28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" fontId="0" fillId="6" borderId="11" xfId="0" applyNumberFormat="1" applyFill="1" applyBorder="1" applyAlignment="1">
      <alignment horizontal="center"/>
    </xf>
    <xf numFmtId="0" fontId="0" fillId="12" borderId="0" xfId="0" applyFill="1"/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200" zoomScaleNormal="200" workbookViewId="0">
      <selection activeCell="E15" sqref="E15"/>
    </sheetView>
  </sheetViews>
  <sheetFormatPr baseColWidth="10" defaultColWidth="9.1796875" defaultRowHeight="12.5" x14ac:dyDescent="0.25"/>
  <cols>
    <col min="6" max="6" width="9.453125" customWidth="1"/>
  </cols>
  <sheetData>
    <row r="1" spans="1:7" x14ac:dyDescent="0.25">
      <c r="A1" s="28" t="s">
        <v>24</v>
      </c>
      <c r="B1" s="29"/>
      <c r="C1" s="29"/>
      <c r="D1" s="29" t="s">
        <v>29</v>
      </c>
      <c r="E1" s="30"/>
      <c r="F1" s="29"/>
      <c r="G1" s="31"/>
    </row>
    <row r="2" spans="1:7" x14ac:dyDescent="0.25">
      <c r="A2" s="32" t="s">
        <v>20</v>
      </c>
      <c r="B2" s="56"/>
      <c r="C2" s="56"/>
      <c r="D2" s="56" t="s">
        <v>27</v>
      </c>
      <c r="E2" s="56"/>
      <c r="F2" s="56"/>
      <c r="G2" s="33"/>
    </row>
    <row r="3" spans="1:7" x14ac:dyDescent="0.25">
      <c r="A3" s="34" t="s">
        <v>0</v>
      </c>
      <c r="B3" s="15"/>
      <c r="C3" s="15"/>
      <c r="D3" s="15"/>
      <c r="E3" s="15"/>
      <c r="F3" s="15" t="s">
        <v>1</v>
      </c>
      <c r="G3" s="35"/>
    </row>
    <row r="4" spans="1:7" x14ac:dyDescent="0.25">
      <c r="A4" s="38" t="s">
        <v>2</v>
      </c>
      <c r="B4" s="13" t="s">
        <v>3</v>
      </c>
      <c r="C4" s="13" t="s">
        <v>21</v>
      </c>
      <c r="D4" s="13" t="s">
        <v>14</v>
      </c>
      <c r="E4" s="13" t="s">
        <v>4</v>
      </c>
      <c r="F4" s="13" t="s">
        <v>5</v>
      </c>
      <c r="G4" s="39" t="s">
        <v>6</v>
      </c>
    </row>
    <row r="5" spans="1:7" ht="13" thickBot="1" x14ac:dyDescent="0.3">
      <c r="A5" s="49">
        <v>99</v>
      </c>
      <c r="B5" s="50">
        <v>103</v>
      </c>
      <c r="C5" s="51">
        <v>95</v>
      </c>
      <c r="D5" s="45">
        <v>20</v>
      </c>
      <c r="E5" s="46">
        <v>90</v>
      </c>
      <c r="F5" s="47">
        <v>0</v>
      </c>
      <c r="G5" s="48">
        <v>0</v>
      </c>
    </row>
    <row r="6" spans="1:7" ht="13" thickBot="1" x14ac:dyDescent="0.3">
      <c r="A6" s="36" t="s">
        <v>7</v>
      </c>
      <c r="C6" s="52">
        <f>$A$5+$B$5+$C$5+$D$6+$E$5+$F$5+$G$5</f>
        <v>401.8</v>
      </c>
      <c r="D6" s="55">
        <f>$D$5*Moment!$D$10</f>
        <v>14.8</v>
      </c>
      <c r="G6" s="37"/>
    </row>
    <row r="7" spans="1:7" x14ac:dyDescent="0.25">
      <c r="A7" s="36" t="s">
        <v>8</v>
      </c>
      <c r="C7" s="53">
        <f>$A$5+$B$5+$C$5</f>
        <v>297</v>
      </c>
      <c r="G7" s="37"/>
    </row>
    <row r="8" spans="1:7" ht="13" thickBot="1" x14ac:dyDescent="0.3">
      <c r="A8" s="36" t="s">
        <v>9</v>
      </c>
      <c r="C8" s="54">
        <f>B9-$C$7</f>
        <v>178</v>
      </c>
      <c r="G8" s="37"/>
    </row>
    <row r="9" spans="1:7" ht="13" thickBot="1" x14ac:dyDescent="0.3">
      <c r="A9" s="36" t="s">
        <v>19</v>
      </c>
      <c r="B9" s="20">
        <f>Moment!$D$9</f>
        <v>475</v>
      </c>
      <c r="G9" s="37"/>
    </row>
    <row r="10" spans="1:7" x14ac:dyDescent="0.25">
      <c r="A10" s="40" t="s">
        <v>26</v>
      </c>
      <c r="B10" s="12"/>
      <c r="C10" s="18" t="s">
        <v>16</v>
      </c>
      <c r="D10" s="14" t="s">
        <v>13</v>
      </c>
      <c r="E10" s="19" t="s">
        <v>17</v>
      </c>
      <c r="F10" s="12"/>
      <c r="G10" s="14" t="s">
        <v>18</v>
      </c>
    </row>
    <row r="11" spans="1:7" ht="13.5" thickBot="1" x14ac:dyDescent="0.35">
      <c r="A11" s="41"/>
      <c r="B11" s="42"/>
      <c r="C11" s="43">
        <v>20</v>
      </c>
      <c r="D11" s="21">
        <f>((($A$5*Moment!$D$4+$B$5*Moment!$D$4+$C$5*Moment!$D$5+$D$6*Moment!$D$6+($E$5+$F$5)*Moment!$D$7+$G$5*Moment!$D$8)/($A$5+$B$5+$C$5+$D$6+$E$5+$F$5+$G$5)-7.7)/118.5)*100</f>
        <v>22.216355514110553</v>
      </c>
      <c r="E11" s="44">
        <v>30</v>
      </c>
      <c r="F11" s="42"/>
      <c r="G11" s="16" t="str">
        <f>IF(AND($C$11&lt;$D$11,$D$11&lt;$E$11),"OK", "UTENFOR")</f>
        <v>OK</v>
      </c>
    </row>
    <row r="13" spans="1:7" x14ac:dyDescent="0.25">
      <c r="A13" t="s">
        <v>28</v>
      </c>
    </row>
    <row r="17" spans="4:4" x14ac:dyDescent="0.25">
      <c r="D17" s="27"/>
    </row>
  </sheetData>
  <sheetProtection selectLockedCells="1" selectUnlockedCells="1"/>
  <conditionalFormatting sqref="C6">
    <cfRule type="cellIs" dxfId="4" priority="4" stopIfTrue="1" operator="greaterThan">
      <formula>$B$9</formula>
    </cfRule>
  </conditionalFormatting>
  <conditionalFormatting sqref="D5">
    <cfRule type="cellIs" dxfId="3" priority="1" stopIfTrue="1" operator="greaterThan">
      <formula>80</formula>
    </cfRule>
  </conditionalFormatting>
  <conditionalFormatting sqref="G5">
    <cfRule type="cellIs" dxfId="2" priority="2" stopIfTrue="1" operator="greaterThan">
      <formula>20</formula>
    </cfRule>
  </conditionalFormatting>
  <conditionalFormatting sqref="G11">
    <cfRule type="containsText" dxfId="1" priority="7" stopIfTrue="1" operator="containsText" text="OK">
      <formula>NOT(ISERROR(SEARCH("OK",G11)))</formula>
    </cfRule>
    <cfRule type="cellIs" dxfId="0" priority="8" stopIfTrue="1" operator="between">
      <formula>20</formula>
      <formula>30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C16" sqref="C16"/>
    </sheetView>
  </sheetViews>
  <sheetFormatPr baseColWidth="10" defaultColWidth="9.1796875" defaultRowHeight="12.5" x14ac:dyDescent="0.25"/>
  <sheetData>
    <row r="1" spans="1:4" x14ac:dyDescent="0.25">
      <c r="A1" s="1" t="s">
        <v>15</v>
      </c>
      <c r="B1" s="1"/>
      <c r="C1" s="1"/>
      <c r="D1" s="1"/>
    </row>
    <row r="3" spans="1:4" x14ac:dyDescent="0.25">
      <c r="A3" t="s">
        <v>23</v>
      </c>
    </row>
    <row r="4" spans="1:4" x14ac:dyDescent="0.25">
      <c r="A4" s="2" t="s">
        <v>10</v>
      </c>
      <c r="B4" s="3"/>
      <c r="C4" s="3"/>
      <c r="D4" s="22">
        <v>67.8</v>
      </c>
    </row>
    <row r="5" spans="1:4" x14ac:dyDescent="0.25">
      <c r="A5" s="4" t="s">
        <v>22</v>
      </c>
      <c r="B5" s="5"/>
      <c r="C5" s="5"/>
      <c r="D5" s="23">
        <v>-72.2</v>
      </c>
    </row>
    <row r="6" spans="1:4" x14ac:dyDescent="0.25">
      <c r="A6" t="s">
        <v>11</v>
      </c>
      <c r="D6" s="24">
        <v>24</v>
      </c>
    </row>
    <row r="7" spans="1:4" x14ac:dyDescent="0.25">
      <c r="A7" s="8" t="s">
        <v>12</v>
      </c>
      <c r="B7" s="9"/>
      <c r="C7" s="9"/>
      <c r="D7" s="25">
        <v>72</v>
      </c>
    </row>
    <row r="8" spans="1:4" x14ac:dyDescent="0.25">
      <c r="A8" s="10" t="s">
        <v>6</v>
      </c>
      <c r="B8" s="11"/>
      <c r="C8" s="11"/>
      <c r="D8" s="26">
        <v>110</v>
      </c>
    </row>
    <row r="9" spans="1:4" x14ac:dyDescent="0.25">
      <c r="A9" t="s">
        <v>19</v>
      </c>
      <c r="D9">
        <v>475</v>
      </c>
    </row>
    <row r="10" spans="1:4" x14ac:dyDescent="0.25">
      <c r="A10" s="6" t="s">
        <v>25</v>
      </c>
      <c r="B10" s="7"/>
      <c r="C10" s="7"/>
      <c r="D10" s="17">
        <v>0.74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W&amp;B</vt:lpstr>
      <vt:lpstr>Moment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Holm, Roger</dc:creator>
  <cp:lastModifiedBy>Roger Holm</cp:lastModifiedBy>
  <dcterms:created xsi:type="dcterms:W3CDTF">2016-02-16T23:13:41Z</dcterms:created>
  <dcterms:modified xsi:type="dcterms:W3CDTF">2024-11-30T12:04:53Z</dcterms:modified>
</cp:coreProperties>
</file>